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<sst xmlns="http://schemas.openxmlformats.org/spreadsheetml/2006/main" count="15" uniqueCount="14">
  <si>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a</t>
  </si>
  <si>
    <t>ph</t>
  </si>
  <si>
    <t>pka</t>
  </si>
  <si>
    <t>pka-2</t>
  </si>
  <si>
    <t>pka+2</t>
  </si>
  <si>
    <t>aa</t>
  </si>
  <si>
    <t>aha</t>
  </si>
  <si>
    <t>k</t>
  </si>
  <si>
    <t>kavg</t>
  </si>
  <si>
    <t>sdtdev</t>
  </si>
  <si>
    <t>ci</t>
  </si>
  <si>
    <t>pH</t>
  </si>
  <si>
    <t>A</t>
  </si>
  <si>
    <t>Ka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</si>
</sst>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E+00"/>
    <numFmt numFmtId="166" formatCode="0.E+00"/>
    <numFmt numFmtId="167" formatCode="0.000"/>
  </numFmts>
  <fonts count="4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Графическое определение pKa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Лист1!$A$2:$A$12</c:f>
              <c:numCache>
                <c:ptCount val="11"/>
                <c:pt idx="0">
                  <c:v>2.26</c:v>
                </c:pt>
                <c:pt idx="1">
                  <c:v>2.46</c:v>
                </c:pt>
                <c:pt idx="2">
                  <c:v>4.07</c:v>
                </c:pt>
                <c:pt idx="3">
                  <c:v>4.39</c:v>
                </c:pt>
                <c:pt idx="4">
                  <c:v>4.44</c:v>
                </c:pt>
                <c:pt idx="5">
                  <c:v>4.78</c:v>
                </c:pt>
                <c:pt idx="6">
                  <c:v>5.02</c:v>
                </c:pt>
                <c:pt idx="7">
                  <c:v>5.51</c:v>
                </c:pt>
                <c:pt idx="8">
                  <c:v>6.12</c:v>
                </c:pt>
                <c:pt idx="9">
                  <c:v>6.84</c:v>
                </c:pt>
                <c:pt idx="10">
                  <c:v>7.76</c:v>
                </c:pt>
              </c:numCache>
            </c:numRef>
          </c:xVal>
          <c:yVal>
            <c:numRef>
              <c:f>Лист1!$B$2:$B$12</c:f>
              <c:numCache>
                <c:ptCount val="11"/>
                <c:pt idx="0">
                  <c:v>-0.002</c:v>
                </c:pt>
                <c:pt idx="1">
                  <c:v>0.006</c:v>
                </c:pt>
                <c:pt idx="2">
                  <c:v>0.093</c:v>
                </c:pt>
                <c:pt idx="3">
                  <c:v>0.185</c:v>
                </c:pt>
                <c:pt idx="4">
                  <c:v>0.267</c:v>
                </c:pt>
                <c:pt idx="5">
                  <c:v>0.31</c:v>
                </c:pt>
                <c:pt idx="6">
                  <c:v>0.392</c:v>
                </c:pt>
                <c:pt idx="7">
                  <c:v>0.535</c:v>
                </c:pt>
                <c:pt idx="8">
                  <c:v>0.617</c:v>
                </c:pt>
                <c:pt idx="9">
                  <c:v>0.654</c:v>
                </c:pt>
                <c:pt idx="10">
                  <c:v>0.695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</c:errBars>
          <c:errBars>
            <c:errDir val="x"/>
            <c:errBarType val="minus"/>
            <c:errValType val="percentage"/>
            <c:val val="100"/>
            <c:noEndCap val="0"/>
          </c:errBars>
          <c:xVal>
            <c:numRef>
              <c:f>Лист1!$D$13</c:f>
              <c:numCache>
                <c:ptCount val="1"/>
                <c:pt idx="0">
                  <c:v>4.848196972265921</c:v>
                </c:pt>
              </c:numCache>
            </c:numRef>
          </c:xVal>
          <c:yVal>
            <c:numRef>
              <c:f>Лист1!$E$13</c:f>
              <c:numCache>
                <c:ptCount val="1"/>
                <c:pt idx="0">
                  <c:v>0.332</c:v>
                </c:pt>
              </c:numCache>
            </c:numRef>
          </c:yVal>
          <c:smooth val="0"/>
        </c:ser>
        <c:axId val="185322"/>
        <c:axId val="13528507"/>
      </c:scatterChart>
      <c:valAx>
        <c:axId val="185322"/>
        <c:scaling>
          <c:orientation val="minMax"/>
          <c:max val="8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528507"/>
        <c:crosses val="autoZero"/>
        <c:crossBetween val="midCat"/>
        <c:dispUnits/>
      </c:valAx>
      <c:valAx>
        <c:axId val="135285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3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133350</xdr:rowOff>
    </xdr:from>
    <xdr:to>
      <xdr:col>10</xdr:col>
      <xdr:colOff>533400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33350" y="2266950"/>
        <a:ext cx="62293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G13" sqref="G13"/>
    </sheetView>
  </sheetViews>
  <sheetFormatPr defaultColWidth="9.00390625" defaultRowHeight="12.75"/>
  <cols>
    <col min="3" max="3" width="12.375" style="0" bestFit="1" customWidth="1"/>
  </cols>
  <sheetData>
    <row r="1" spans="1:7" ht="12.75">
      <c r="A1" t="s">
        <v>1</v>
      </c>
      <c r="B1" t="s">
        <v>0</v>
      </c>
      <c r="C1" t="s">
        <v>7</v>
      </c>
      <c r="E1" t="s">
        <v>2</v>
      </c>
      <c r="F1" t="s">
        <v>3</v>
      </c>
      <c r="G1" t="s">
        <v>4</v>
      </c>
    </row>
    <row r="2" spans="1:7" ht="12.75">
      <c r="A2" s="1">
        <v>2.26</v>
      </c>
      <c r="B2" s="1">
        <v>-0.002</v>
      </c>
      <c r="E2">
        <v>4.8</v>
      </c>
      <c r="F2">
        <f>E2-2</f>
        <v>2.8</v>
      </c>
      <c r="G2">
        <f>E2+2</f>
        <v>6.8</v>
      </c>
    </row>
    <row r="3" spans="1:2" ht="12.75">
      <c r="A3" s="1">
        <v>2.46</v>
      </c>
      <c r="B3" s="1">
        <v>0.006</v>
      </c>
    </row>
    <row r="4" spans="1:6" ht="12.75">
      <c r="A4">
        <v>4.07</v>
      </c>
      <c r="B4">
        <v>0.093</v>
      </c>
      <c r="C4" s="4">
        <f>(B4-$E$5)/($F$5-B4)*10^(-A4)</f>
        <v>1.3319615043235787E-05</v>
      </c>
      <c r="E4" t="s">
        <v>6</v>
      </c>
      <c r="F4" t="s">
        <v>5</v>
      </c>
    </row>
    <row r="5" spans="1:6" ht="12.75">
      <c r="A5">
        <v>4.39</v>
      </c>
      <c r="B5">
        <v>0.185</v>
      </c>
      <c r="C5" s="4">
        <f aca="true" t="shared" si="0" ref="C5:C10">(B5-$E$5)/($F$5-B5)*10^(-A5)</f>
        <v>1.5229947055802366E-05</v>
      </c>
      <c r="E5">
        <f>AVERAGE(B2:B3)</f>
        <v>0.002</v>
      </c>
      <c r="F5">
        <f>AVERAGE(B11:B12)</f>
        <v>0.6745</v>
      </c>
    </row>
    <row r="6" spans="1:3" ht="12.75">
      <c r="A6">
        <v>4.44</v>
      </c>
      <c r="B6">
        <v>0.267</v>
      </c>
      <c r="C6" s="4">
        <f t="shared" si="0"/>
        <v>2.36112109236998E-05</v>
      </c>
    </row>
    <row r="7" spans="1:3" ht="12.75">
      <c r="A7">
        <v>4.78</v>
      </c>
      <c r="B7">
        <v>0.31</v>
      </c>
      <c r="C7" s="4">
        <f t="shared" si="0"/>
        <v>1.4023395541584842E-05</v>
      </c>
    </row>
    <row r="8" spans="1:3" ht="12.75">
      <c r="A8">
        <v>5.02</v>
      </c>
      <c r="B8">
        <v>0.392</v>
      </c>
      <c r="C8" s="4">
        <f t="shared" si="0"/>
        <v>1.3183968444189736E-05</v>
      </c>
    </row>
    <row r="9" spans="1:3" ht="12.75">
      <c r="A9">
        <v>5.51</v>
      </c>
      <c r="B9">
        <v>0.535</v>
      </c>
      <c r="C9" s="4">
        <f t="shared" si="0"/>
        <v>1.1807365344299234E-05</v>
      </c>
    </row>
    <row r="10" spans="1:3" ht="12.75">
      <c r="A10">
        <v>6.12</v>
      </c>
      <c r="B10">
        <v>0.617</v>
      </c>
      <c r="C10" s="4">
        <f t="shared" si="0"/>
        <v>8.11348188944256E-06</v>
      </c>
    </row>
    <row r="11" spans="1:2" ht="12.75">
      <c r="A11" s="2">
        <v>6.84</v>
      </c>
      <c r="B11" s="2">
        <v>0.654</v>
      </c>
    </row>
    <row r="12" spans="1:4" ht="12.75">
      <c r="A12" s="2">
        <v>7.76</v>
      </c>
      <c r="B12" s="2">
        <v>0.695</v>
      </c>
      <c r="D12" t="s">
        <v>2</v>
      </c>
    </row>
    <row r="13" spans="2:5" ht="12.75">
      <c r="B13" t="s">
        <v>8</v>
      </c>
      <c r="C13" s="4">
        <f>AVERAGE(C4:C10)</f>
        <v>1.4184140606036332E-05</v>
      </c>
      <c r="D13" s="3">
        <f>-LOG10(C13)</f>
        <v>4.848196972265921</v>
      </c>
      <c r="E13">
        <v>0.332</v>
      </c>
    </row>
    <row r="14" spans="2:4" ht="12.75">
      <c r="B14" t="s">
        <v>9</v>
      </c>
      <c r="C14" s="4">
        <f>STDEV(C4:C10)</f>
        <v>4.730026631012407E-06</v>
      </c>
      <c r="D14" s="3"/>
    </row>
    <row r="15" spans="2:4" ht="12.75">
      <c r="B15" t="s">
        <v>10</v>
      </c>
      <c r="C15" s="5">
        <f>CONFIDENCE(0.05,C14,7)</f>
        <v>3.503983188576524E-06</v>
      </c>
      <c r="D1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"/>
  <sheetViews>
    <sheetView workbookViewId="0" topLeftCell="A2">
      <selection activeCell="I6" sqref="I6"/>
    </sheetView>
  </sheetViews>
  <sheetFormatPr defaultColWidth="9.00390625" defaultRowHeight="12.75"/>
  <cols>
    <col min="1" max="1" width="4.00390625" style="0" customWidth="1"/>
    <col min="2" max="2" width="5.00390625" style="0" bestFit="1" customWidth="1"/>
    <col min="3" max="3" width="6.125" style="0" bestFit="1" customWidth="1"/>
    <col min="4" max="4" width="7.375" style="0" bestFit="1" customWidth="1"/>
  </cols>
  <sheetData>
    <row r="1" ht="13.5" thickBot="1"/>
    <row r="2" spans="2:4" ht="13.5" thickBot="1">
      <c r="B2" s="6" t="s">
        <v>11</v>
      </c>
      <c r="C2" s="7" t="s">
        <v>12</v>
      </c>
      <c r="D2" s="8" t="s">
        <v>13</v>
      </c>
    </row>
    <row r="3" spans="2:4" ht="12.75">
      <c r="B3" s="9">
        <v>2.26</v>
      </c>
      <c r="C3" s="10">
        <v>-0.002</v>
      </c>
      <c r="D3" s="11"/>
    </row>
    <row r="4" spans="2:4" ht="12.75">
      <c r="B4" s="12">
        <v>2.46</v>
      </c>
      <c r="C4" s="13">
        <v>0.006</v>
      </c>
      <c r="D4" s="14"/>
    </row>
    <row r="5" spans="2:4" ht="12.75">
      <c r="B5" s="12">
        <v>4.07</v>
      </c>
      <c r="C5" s="13">
        <v>0.093</v>
      </c>
      <c r="D5" s="14">
        <v>1.3319615043235787E-05</v>
      </c>
    </row>
    <row r="6" spans="2:4" ht="12.75">
      <c r="B6" s="12">
        <v>4.39</v>
      </c>
      <c r="C6" s="13">
        <v>0.185</v>
      </c>
      <c r="D6" s="14">
        <v>1.5229947055802366E-05</v>
      </c>
    </row>
    <row r="7" spans="2:4" ht="12.75">
      <c r="B7" s="12">
        <v>4.44</v>
      </c>
      <c r="C7" s="13">
        <v>0.267</v>
      </c>
      <c r="D7" s="14">
        <v>2.36112109236998E-05</v>
      </c>
    </row>
    <row r="8" spans="2:4" ht="12.75">
      <c r="B8" s="12">
        <v>4.78</v>
      </c>
      <c r="C8" s="13">
        <v>0.31</v>
      </c>
      <c r="D8" s="14">
        <v>1.4023395541584842E-05</v>
      </c>
    </row>
    <row r="9" spans="2:4" ht="12.75">
      <c r="B9" s="12">
        <v>5.02</v>
      </c>
      <c r="C9" s="13">
        <v>0.392</v>
      </c>
      <c r="D9" s="14">
        <v>1.3183968444189736E-05</v>
      </c>
    </row>
    <row r="10" spans="2:4" ht="12.75">
      <c r="B10" s="12">
        <v>5.51</v>
      </c>
      <c r="C10" s="13">
        <v>0.535</v>
      </c>
      <c r="D10" s="14">
        <v>1.1807365344299234E-05</v>
      </c>
    </row>
    <row r="11" spans="2:4" ht="12.75">
      <c r="B11" s="12">
        <v>6.12</v>
      </c>
      <c r="C11" s="13">
        <v>0.617</v>
      </c>
      <c r="D11" s="14">
        <v>8.11348188944256E-06</v>
      </c>
    </row>
    <row r="12" spans="2:4" ht="12.75">
      <c r="B12" s="12">
        <v>6.84</v>
      </c>
      <c r="C12" s="13">
        <v>0.654</v>
      </c>
      <c r="D12" s="14"/>
    </row>
    <row r="13" spans="2:4" ht="13.5" thickBot="1">
      <c r="B13" s="15">
        <v>7.76</v>
      </c>
      <c r="C13" s="16">
        <v>0.695</v>
      </c>
      <c r="D13" s="1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Определение константы диссоциации</dc:description>
  <cp:lastModifiedBy>Mike</cp:lastModifiedBy>
  <cp:lastPrinted>2002-02-26T19:05:50Z</cp:lastPrinted>
  <dcterms:created xsi:type="dcterms:W3CDTF">2002-02-26T17:35:50Z</dcterms:created>
  <dcterms:modified xsi:type="dcterms:W3CDTF">2002-02-26T19:12:14Z</dcterms:modified>
  <cp:category/>
  <cp:version/>
  <cp:contentType/>
  <cp:contentStatus/>
</cp:coreProperties>
</file>