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Диаграмма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<sst xmlns="http://schemas.openxmlformats.org/spreadsheetml/2006/main" count="48" uniqueCount="17">
  <si>
    <t>сухие</t>
  </si>
  <si>
    <t>вода</t>
  </si>
  <si>
    <t>гексан</t>
  </si>
  <si>
    <t>в делениях шкалы</t>
  </si>
  <si>
    <t>в кГ</t>
  </si>
  <si>
    <t>d(av)=3.75 mm</t>
  </si>
  <si>
    <t>s(av)=</t>
  </si>
  <si>
    <t>sqr mm</t>
  </si>
  <si>
    <t>P в кГ/sqr mm</t>
  </si>
  <si>
    <t>P(av)</t>
  </si>
  <si>
    <t>delta(P)</t>
  </si>
  <si>
    <t>sqr delta(P)</t>
  </si>
  <si>
    <t>амил.</t>
  </si>
  <si>
    <t>изопропил.</t>
  </si>
  <si>
    <t>Относит. понижение прочн.,%</t>
  </si>
  <si>
    <t>изопропанол</t>
  </si>
  <si>
    <t>амиловый спирт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</si>
</sst>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00000"/>
    <numFmt numFmtId="169" formatCode="0.000"/>
    <numFmt numFmtId="170" formatCode="0.0"/>
  </numFmts>
  <fonts count="4">
    <font>
      <sz val="10"/>
      <name val="Arial Cyr"/>
      <family val="0"/>
    </font>
    <font>
      <b/>
      <i/>
      <sz val="12"/>
      <name val="Arial Cyr"/>
      <family val="2"/>
    </font>
    <font>
      <b/>
      <i/>
      <sz val="16"/>
      <name val="Arial Cyr"/>
      <family val="2"/>
    </font>
    <font>
      <b/>
      <i/>
      <sz val="14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horizontal="right"/>
    </xf>
    <xf numFmtId="167" fontId="0" fillId="0" borderId="4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7" fontId="0" fillId="0" borderId="5" xfId="0" applyNumberFormat="1" applyBorder="1" applyAlignment="1">
      <alignment horizontal="right"/>
    </xf>
    <xf numFmtId="167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167" fontId="0" fillId="0" borderId="7" xfId="0" applyNumberFormat="1" applyBorder="1" applyAlignment="1">
      <alignment horizontal="right"/>
    </xf>
    <xf numFmtId="167" fontId="0" fillId="0" borderId="6" xfId="0" applyNumberFormat="1" applyBorder="1" applyAlignment="1">
      <alignment/>
    </xf>
    <xf numFmtId="167" fontId="0" fillId="0" borderId="7" xfId="0" applyNumberFormat="1" applyBorder="1" applyAlignment="1">
      <alignment/>
    </xf>
    <xf numFmtId="167" fontId="0" fillId="0" borderId="8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5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6" fontId="0" fillId="0" borderId="6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5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6" xfId="0" applyBorder="1" applyAlignment="1">
      <alignment horizontal="right"/>
    </xf>
    <xf numFmtId="167" fontId="0" fillId="0" borderId="7" xfId="0" applyNumberFormat="1" applyBorder="1" applyAlignment="1">
      <alignment horizontal="left"/>
    </xf>
    <xf numFmtId="0" fontId="0" fillId="0" borderId="8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latin typeface="Arial Cyr"/>
                <a:ea typeface="Arial Cyr"/>
                <a:cs typeface="Arial Cyr"/>
              </a:rPr>
              <a:t>Сравнение относительного понижения прочности в зависимости от полярности молекулы ПАВ и размеров неполярного "хвоста"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Лист1!$G$36:$G$39</c:f>
              <c:strCache>
                <c:ptCount val="4"/>
                <c:pt idx="0">
                  <c:v>вода</c:v>
                </c:pt>
                <c:pt idx="1">
                  <c:v>гексан</c:v>
                </c:pt>
                <c:pt idx="2">
                  <c:v>изопропанол</c:v>
                </c:pt>
                <c:pt idx="3">
                  <c:v>амиловый спирт</c:v>
                </c:pt>
              </c:strCache>
            </c:strRef>
          </c:cat>
          <c:val>
            <c:numRef>
              <c:f>Лист1!$H$36:$H$39</c:f>
              <c:numCache>
                <c:ptCount val="4"/>
                <c:pt idx="0">
                  <c:v>37.97</c:v>
                </c:pt>
                <c:pt idx="1">
                  <c:v>8.8</c:v>
                </c:pt>
                <c:pt idx="2">
                  <c:v>25.29</c:v>
                </c:pt>
                <c:pt idx="3">
                  <c:v>22.99</c:v>
                </c:pt>
              </c:numCache>
            </c:numRef>
          </c:val>
        </c:ser>
        <c:axId val="46874524"/>
        <c:axId val="19217533"/>
      </c:barChart>
      <c:catAx>
        <c:axId val="46874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 Cyr"/>
                    <a:ea typeface="Arial Cyr"/>
                    <a:cs typeface="Arial Cyr"/>
                  </a:rPr>
                  <a:t>ПАВ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19217533"/>
        <c:crosses val="autoZero"/>
        <c:auto val="1"/>
        <c:lblOffset val="100"/>
        <c:noMultiLvlLbl val="0"/>
      </c:catAx>
      <c:valAx>
        <c:axId val="19217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 Cyr"/>
                    <a:ea typeface="Arial Cyr"/>
                    <a:cs typeface="Arial Cyr"/>
                  </a:rPr>
                  <a:t>Относительное понижение прочности,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468745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9"/>
  <sheetViews>
    <sheetView tabSelected="1" workbookViewId="0" topLeftCell="A8">
      <selection activeCell="G36" sqref="G36:H39"/>
    </sheetView>
  </sheetViews>
  <sheetFormatPr defaultColWidth="9.00390625" defaultRowHeight="12.75"/>
  <cols>
    <col min="1" max="1" width="13.75390625" style="0" bestFit="1" customWidth="1"/>
    <col min="2" max="2" width="7.625" style="0" customWidth="1"/>
    <col min="3" max="3" width="7.00390625" style="0" customWidth="1"/>
    <col min="4" max="4" width="10.375" style="0" customWidth="1"/>
    <col min="5" max="5" width="9.875" style="0" customWidth="1"/>
    <col min="6" max="6" width="7.75390625" style="0" customWidth="1"/>
    <col min="7" max="7" width="15.125" style="0" customWidth="1"/>
    <col min="9" max="9" width="10.125" style="0" customWidth="1"/>
    <col min="10" max="10" width="10.00390625" style="0" customWidth="1"/>
    <col min="11" max="11" width="10.375" style="0" customWidth="1"/>
    <col min="13" max="13" width="13.00390625" style="0" customWidth="1"/>
    <col min="14" max="15" width="11.875" style="0" customWidth="1"/>
    <col min="20" max="20" width="11.625" style="0" customWidth="1"/>
    <col min="25" max="25" width="11.875" style="0" customWidth="1"/>
  </cols>
  <sheetData>
    <row r="2" spans="2:11" ht="12.75">
      <c r="B2" s="2" t="s">
        <v>3</v>
      </c>
      <c r="C2" s="3"/>
      <c r="D2" s="3"/>
      <c r="E2" s="3"/>
      <c r="F2" s="4"/>
      <c r="G2" s="14" t="s">
        <v>4</v>
      </c>
      <c r="H2" s="3"/>
      <c r="I2" s="3"/>
      <c r="J2" s="3"/>
      <c r="K2" s="4"/>
    </row>
    <row r="3" spans="2:11" ht="12.75">
      <c r="B3" s="5" t="s">
        <v>0</v>
      </c>
      <c r="C3" s="6" t="s">
        <v>1</v>
      </c>
      <c r="D3" s="6" t="s">
        <v>2</v>
      </c>
      <c r="E3" s="6" t="s">
        <v>13</v>
      </c>
      <c r="F3" s="7" t="s">
        <v>12</v>
      </c>
      <c r="G3" s="5" t="s">
        <v>0</v>
      </c>
      <c r="H3" s="6" t="s">
        <v>1</v>
      </c>
      <c r="I3" s="6" t="s">
        <v>2</v>
      </c>
      <c r="J3" s="6" t="s">
        <v>13</v>
      </c>
      <c r="K3" s="7" t="s">
        <v>12</v>
      </c>
    </row>
    <row r="4" spans="2:11" ht="12.75">
      <c r="B4" s="8">
        <v>2</v>
      </c>
      <c r="C4" s="9">
        <v>1.1</v>
      </c>
      <c r="D4" s="9">
        <v>1.9</v>
      </c>
      <c r="E4" s="9">
        <v>1.5</v>
      </c>
      <c r="F4" s="10">
        <v>1.7</v>
      </c>
      <c r="G4" s="8">
        <f aca="true" t="shared" si="0" ref="G4:G12">B4*2</f>
        <v>4</v>
      </c>
      <c r="H4" s="9">
        <f aca="true" t="shared" si="1" ref="H4:H12">C4*2</f>
        <v>2.2</v>
      </c>
      <c r="I4" s="9">
        <f aca="true" t="shared" si="2" ref="I4:I13">D4*2</f>
        <v>3.8</v>
      </c>
      <c r="J4" s="9">
        <f aca="true" t="shared" si="3" ref="J4:J12">E4*2</f>
        <v>3</v>
      </c>
      <c r="K4" s="10">
        <f aca="true" t="shared" si="4" ref="K4:K13">F4*2</f>
        <v>3.4</v>
      </c>
    </row>
    <row r="5" spans="2:11" ht="12.75">
      <c r="B5" s="8">
        <v>2.1</v>
      </c>
      <c r="C5" s="9">
        <v>1.9</v>
      </c>
      <c r="D5" s="9">
        <v>1.55</v>
      </c>
      <c r="E5" s="9">
        <v>1.95</v>
      </c>
      <c r="F5" s="10">
        <v>1.45</v>
      </c>
      <c r="G5" s="8">
        <f t="shared" si="0"/>
        <v>4.2</v>
      </c>
      <c r="H5" s="9">
        <f t="shared" si="1"/>
        <v>3.8</v>
      </c>
      <c r="I5" s="9">
        <f t="shared" si="2"/>
        <v>3.1</v>
      </c>
      <c r="J5" s="9">
        <f t="shared" si="3"/>
        <v>3.9</v>
      </c>
      <c r="K5" s="10">
        <f t="shared" si="4"/>
        <v>2.9</v>
      </c>
    </row>
    <row r="6" spans="2:11" ht="12.75">
      <c r="B6" s="8">
        <v>2</v>
      </c>
      <c r="C6" s="9">
        <v>1.8</v>
      </c>
      <c r="D6" s="9">
        <v>2.95</v>
      </c>
      <c r="E6" s="9">
        <v>1.5</v>
      </c>
      <c r="F6" s="10">
        <v>1.8</v>
      </c>
      <c r="G6" s="8">
        <f t="shared" si="0"/>
        <v>4</v>
      </c>
      <c r="H6" s="9">
        <f t="shared" si="1"/>
        <v>3.6</v>
      </c>
      <c r="I6" s="9">
        <f t="shared" si="2"/>
        <v>5.9</v>
      </c>
      <c r="J6" s="9">
        <f t="shared" si="3"/>
        <v>3</v>
      </c>
      <c r="K6" s="10">
        <f t="shared" si="4"/>
        <v>3.6</v>
      </c>
    </row>
    <row r="7" spans="2:11" ht="12.75">
      <c r="B7" s="8">
        <v>2.2</v>
      </c>
      <c r="C7" s="9">
        <v>0.6</v>
      </c>
      <c r="D7" s="9">
        <v>1.15</v>
      </c>
      <c r="E7" s="9">
        <v>1.22</v>
      </c>
      <c r="F7" s="10">
        <v>1.4</v>
      </c>
      <c r="G7" s="8">
        <f t="shared" si="0"/>
        <v>4.4</v>
      </c>
      <c r="H7" s="9">
        <f t="shared" si="1"/>
        <v>1.2</v>
      </c>
      <c r="I7" s="9">
        <f t="shared" si="2"/>
        <v>2.3</v>
      </c>
      <c r="J7" s="9">
        <f t="shared" si="3"/>
        <v>2.44</v>
      </c>
      <c r="K7" s="10">
        <f t="shared" si="4"/>
        <v>2.8</v>
      </c>
    </row>
    <row r="8" spans="2:11" ht="12.75">
      <c r="B8" s="8">
        <v>1.9</v>
      </c>
      <c r="C8" s="9">
        <v>0.8</v>
      </c>
      <c r="D8" s="9">
        <v>2.1</v>
      </c>
      <c r="E8" s="9">
        <v>1.6</v>
      </c>
      <c r="F8" s="10">
        <v>2.4</v>
      </c>
      <c r="G8" s="8">
        <f t="shared" si="0"/>
        <v>3.8</v>
      </c>
      <c r="H8" s="9">
        <f t="shared" si="1"/>
        <v>1.6</v>
      </c>
      <c r="I8" s="9">
        <f t="shared" si="2"/>
        <v>4.2</v>
      </c>
      <c r="J8" s="9">
        <f t="shared" si="3"/>
        <v>3.2</v>
      </c>
      <c r="K8" s="10">
        <f t="shared" si="4"/>
        <v>4.8</v>
      </c>
    </row>
    <row r="9" spans="2:11" ht="12.75">
      <c r="B9" s="8">
        <v>2.15</v>
      </c>
      <c r="C9" s="9">
        <v>0.9</v>
      </c>
      <c r="D9" s="9">
        <v>2</v>
      </c>
      <c r="E9" s="9">
        <v>1.1</v>
      </c>
      <c r="F9" s="10">
        <v>1.4</v>
      </c>
      <c r="G9" s="8">
        <f t="shared" si="0"/>
        <v>4.3</v>
      </c>
      <c r="H9" s="9">
        <f t="shared" si="1"/>
        <v>1.8</v>
      </c>
      <c r="I9" s="9">
        <f t="shared" si="2"/>
        <v>4</v>
      </c>
      <c r="J9" s="9">
        <f t="shared" si="3"/>
        <v>2.2</v>
      </c>
      <c r="K9" s="10">
        <f t="shared" si="4"/>
        <v>2.8</v>
      </c>
    </row>
    <row r="10" spans="2:11" ht="12.75">
      <c r="B10" s="8">
        <v>2.2</v>
      </c>
      <c r="C10" s="9">
        <v>1.1</v>
      </c>
      <c r="D10" s="9">
        <v>2.5</v>
      </c>
      <c r="E10" s="9">
        <v>1.7</v>
      </c>
      <c r="F10" s="10">
        <v>1.4</v>
      </c>
      <c r="G10" s="8">
        <f t="shared" si="0"/>
        <v>4.4</v>
      </c>
      <c r="H10" s="9">
        <f t="shared" si="1"/>
        <v>2.2</v>
      </c>
      <c r="I10" s="9">
        <f t="shared" si="2"/>
        <v>5</v>
      </c>
      <c r="J10" s="9">
        <f t="shared" si="3"/>
        <v>3.4</v>
      </c>
      <c r="K10" s="10">
        <f t="shared" si="4"/>
        <v>2.8</v>
      </c>
    </row>
    <row r="11" spans="2:11" ht="12.75">
      <c r="B11" s="8">
        <v>2</v>
      </c>
      <c r="C11" s="9">
        <v>1.9</v>
      </c>
      <c r="D11" s="9">
        <v>1.4</v>
      </c>
      <c r="E11" s="9">
        <v>1</v>
      </c>
      <c r="F11" s="10">
        <v>1.85</v>
      </c>
      <c r="G11" s="8">
        <f t="shared" si="0"/>
        <v>4</v>
      </c>
      <c r="H11" s="9">
        <f t="shared" si="1"/>
        <v>3.8</v>
      </c>
      <c r="I11" s="9">
        <f t="shared" si="2"/>
        <v>2.8</v>
      </c>
      <c r="J11" s="9">
        <f t="shared" si="3"/>
        <v>2</v>
      </c>
      <c r="K11" s="10">
        <f t="shared" si="4"/>
        <v>3.7</v>
      </c>
    </row>
    <row r="12" spans="2:11" ht="12.75">
      <c r="B12" s="8">
        <v>2.15</v>
      </c>
      <c r="C12" s="9">
        <v>1.5</v>
      </c>
      <c r="D12" s="9">
        <v>1.8</v>
      </c>
      <c r="E12" s="9">
        <v>2.4</v>
      </c>
      <c r="F12" s="10">
        <v>1.15</v>
      </c>
      <c r="G12" s="8">
        <f t="shared" si="0"/>
        <v>4.3</v>
      </c>
      <c r="H12" s="9">
        <f t="shared" si="1"/>
        <v>3</v>
      </c>
      <c r="I12" s="9">
        <f t="shared" si="2"/>
        <v>3.6</v>
      </c>
      <c r="J12" s="9">
        <f t="shared" si="3"/>
        <v>4.8</v>
      </c>
      <c r="K12" s="10">
        <f t="shared" si="4"/>
        <v>2.3</v>
      </c>
    </row>
    <row r="13" spans="2:11" ht="12.75">
      <c r="B13" s="11"/>
      <c r="C13" s="12"/>
      <c r="D13" s="12">
        <v>1.6</v>
      </c>
      <c r="E13" s="12"/>
      <c r="F13" s="13">
        <v>1.45</v>
      </c>
      <c r="G13" s="11"/>
      <c r="H13" s="12"/>
      <c r="I13" s="12">
        <f t="shared" si="2"/>
        <v>3.2</v>
      </c>
      <c r="J13" s="12"/>
      <c r="K13" s="13">
        <f t="shared" si="4"/>
        <v>2.9</v>
      </c>
    </row>
    <row r="15" spans="3:5" ht="12.75">
      <c r="C15" s="2"/>
      <c r="D15" s="3" t="s">
        <v>5</v>
      </c>
      <c r="E15" s="4"/>
    </row>
    <row r="16" spans="3:5" ht="12.75">
      <c r="C16" s="41" t="s">
        <v>6</v>
      </c>
      <c r="D16" s="42">
        <f>3.75*3.75*3.1415926/4</f>
        <v>11.044661484375</v>
      </c>
      <c r="E16" s="43" t="s">
        <v>7</v>
      </c>
    </row>
    <row r="18" spans="1:10" ht="12.75">
      <c r="A18" s="2" t="s">
        <v>8</v>
      </c>
      <c r="B18" s="3"/>
      <c r="C18" s="3"/>
      <c r="D18" s="3"/>
      <c r="E18" s="4"/>
      <c r="F18" s="14" t="s">
        <v>9</v>
      </c>
      <c r="G18" s="3"/>
      <c r="H18" s="3"/>
      <c r="I18" s="3"/>
      <c r="J18" s="4"/>
    </row>
    <row r="19" spans="1:10" ht="12.75">
      <c r="A19" s="5" t="s">
        <v>0</v>
      </c>
      <c r="B19" s="6" t="s">
        <v>1</v>
      </c>
      <c r="C19" s="6" t="s">
        <v>2</v>
      </c>
      <c r="D19" s="6" t="s">
        <v>13</v>
      </c>
      <c r="E19" s="7" t="s">
        <v>12</v>
      </c>
      <c r="F19" s="5" t="s">
        <v>0</v>
      </c>
      <c r="G19" s="6" t="s">
        <v>1</v>
      </c>
      <c r="H19" s="6" t="s">
        <v>2</v>
      </c>
      <c r="I19" s="6" t="s">
        <v>13</v>
      </c>
      <c r="J19" s="7" t="s">
        <v>12</v>
      </c>
    </row>
    <row r="20" spans="1:10" ht="12.75">
      <c r="A20" s="15">
        <f aca="true" t="shared" si="5" ref="A20:A28">G4/11.04466148</f>
        <v>0.3621659212682361</v>
      </c>
      <c r="B20" s="16">
        <f aca="true" t="shared" si="6" ref="B20:B28">H4/11.04466148</f>
        <v>0.19919125669752988</v>
      </c>
      <c r="C20" s="16">
        <f aca="true" t="shared" si="7" ref="C20:C28">I4/11.04466148</f>
        <v>0.34405762520482425</v>
      </c>
      <c r="D20" s="16">
        <f aca="true" t="shared" si="8" ref="D20:D28">J4/11.04466148</f>
        <v>0.27162444095117705</v>
      </c>
      <c r="E20" s="17">
        <f aca="true" t="shared" si="9" ref="E20:E28">K4/11.04466148</f>
        <v>0.30784103307800065</v>
      </c>
      <c r="F20" s="21">
        <f>AVERAGE(A20:A28)</f>
        <v>0.3762501515397786</v>
      </c>
      <c r="G20" s="22">
        <f>AVERAGE(B20:B28)</f>
        <v>0.2333958159284188</v>
      </c>
      <c r="H20" s="22">
        <f>AVERAGE(C20:C29)</f>
        <v>0.34315221040165367</v>
      </c>
      <c r="I20" s="22">
        <f>AVERAGE(D20:D29)</f>
        <v>0.28108099556206984</v>
      </c>
      <c r="J20" s="23">
        <f>AVERAGE(E20:E29)</f>
        <v>0.28973273701458885</v>
      </c>
    </row>
    <row r="21" spans="1:13" ht="12.75">
      <c r="A21" s="15">
        <f t="shared" si="5"/>
        <v>0.3802742173316479</v>
      </c>
      <c r="B21" s="16">
        <f t="shared" si="6"/>
        <v>0.34405762520482425</v>
      </c>
      <c r="C21" s="16">
        <f t="shared" si="7"/>
        <v>0.280678588982883</v>
      </c>
      <c r="D21" s="16">
        <f t="shared" si="8"/>
        <v>0.3531117732365302</v>
      </c>
      <c r="E21" s="16">
        <f t="shared" si="9"/>
        <v>0.26257029291947115</v>
      </c>
      <c r="F21" s="14" t="s">
        <v>10</v>
      </c>
      <c r="G21" s="3"/>
      <c r="H21" s="3"/>
      <c r="I21" s="3"/>
      <c r="J21" s="4"/>
      <c r="K21" s="2" t="s">
        <v>11</v>
      </c>
      <c r="L21" s="3"/>
      <c r="M21" s="4"/>
    </row>
    <row r="22" spans="1:13" ht="12.75">
      <c r="A22" s="15">
        <f t="shared" si="5"/>
        <v>0.3621659212682361</v>
      </c>
      <c r="B22" s="16">
        <f t="shared" si="6"/>
        <v>0.3259493291414125</v>
      </c>
      <c r="C22" s="16">
        <f t="shared" si="7"/>
        <v>0.5341947338706483</v>
      </c>
      <c r="D22" s="16">
        <f t="shared" si="8"/>
        <v>0.27162444095117705</v>
      </c>
      <c r="E22" s="16">
        <f t="shared" si="9"/>
        <v>0.3259493291414125</v>
      </c>
      <c r="F22" s="5" t="s">
        <v>0</v>
      </c>
      <c r="G22" s="6" t="s">
        <v>1</v>
      </c>
      <c r="H22" s="6" t="s">
        <v>2</v>
      </c>
      <c r="I22" s="6" t="s">
        <v>13</v>
      </c>
      <c r="J22" s="7" t="s">
        <v>12</v>
      </c>
      <c r="K22" s="28" t="s">
        <v>0</v>
      </c>
      <c r="L22" s="29" t="s">
        <v>1</v>
      </c>
      <c r="M22" s="30" t="s">
        <v>2</v>
      </c>
    </row>
    <row r="23" spans="1:13" ht="12.75">
      <c r="A23" s="15">
        <f t="shared" si="5"/>
        <v>0.39838251339505976</v>
      </c>
      <c r="B23" s="16">
        <f t="shared" si="6"/>
        <v>0.10864977638047082</v>
      </c>
      <c r="C23" s="16">
        <f t="shared" si="7"/>
        <v>0.20824540472923575</v>
      </c>
      <c r="D23" s="16">
        <f t="shared" si="8"/>
        <v>0.22092121197362402</v>
      </c>
      <c r="E23" s="16">
        <f t="shared" si="9"/>
        <v>0.25351614488776525</v>
      </c>
      <c r="F23" s="24">
        <f aca="true" t="shared" si="10" ref="F23:F31">ABS(A20-0.37625)</f>
        <v>0.014084078731763872</v>
      </c>
      <c r="G23" s="25">
        <f aca="true" t="shared" si="11" ref="G23:G31">ABS(B20-0.233396)</f>
        <v>0.034204743302470114</v>
      </c>
      <c r="H23" s="26">
        <f aca="true" t="shared" si="12" ref="H23:H32">ABS(C20-0.343152)</f>
        <v>0.0009056252048242341</v>
      </c>
      <c r="I23" s="26">
        <f>ABS(D20-0.281081)</f>
        <v>0.009456559048822977</v>
      </c>
      <c r="J23" s="27">
        <f>ABS(E20-0.289733)</f>
        <v>0.01810803307800063</v>
      </c>
      <c r="K23" s="24">
        <f>SQRT(SUMSQ(F23:F31))*SQRT(1/(9*8))</f>
        <v>0.0064219791004243975</v>
      </c>
      <c r="L23" s="25">
        <f>SQRT(SUMSQ(G23:G31))*SQRT(1/(9*8))</f>
        <v>0.03009654197344008</v>
      </c>
      <c r="M23" s="33">
        <f>SQRT(SUMSQ(H23:H32))*SQRT(1/(9*10))</f>
        <v>0.03046436409166352</v>
      </c>
    </row>
    <row r="24" spans="1:13" ht="12.75">
      <c r="A24" s="15">
        <f t="shared" si="5"/>
        <v>0.34405762520482425</v>
      </c>
      <c r="B24" s="16">
        <f t="shared" si="6"/>
        <v>0.14486636850729445</v>
      </c>
      <c r="C24" s="16">
        <f t="shared" si="7"/>
        <v>0.3802742173316479</v>
      </c>
      <c r="D24" s="16">
        <f t="shared" si="8"/>
        <v>0.2897327370145889</v>
      </c>
      <c r="E24" s="16">
        <f t="shared" si="9"/>
        <v>0.4345991055218833</v>
      </c>
      <c r="F24" s="24">
        <f t="shared" si="10"/>
        <v>0.004024217331647928</v>
      </c>
      <c r="G24" s="25">
        <f t="shared" si="11"/>
        <v>0.11066162520482425</v>
      </c>
      <c r="H24" s="26">
        <f t="shared" si="12"/>
        <v>0.06247341101711701</v>
      </c>
      <c r="I24" s="26">
        <f aca="true" t="shared" si="13" ref="I24:I31">ABS(D21-0.281081)</f>
        <v>0.07203077323653018</v>
      </c>
      <c r="J24" s="27">
        <f aca="true" t="shared" si="14" ref="J24:J31">ABS(E21-0.289733)</f>
        <v>0.02716270708052887</v>
      </c>
      <c r="K24" s="28" t="s">
        <v>13</v>
      </c>
      <c r="L24" s="29" t="s">
        <v>12</v>
      </c>
      <c r="M24" s="10"/>
    </row>
    <row r="25" spans="1:15" ht="12.75">
      <c r="A25" s="15">
        <f t="shared" si="5"/>
        <v>0.3893283653633538</v>
      </c>
      <c r="B25" s="16">
        <f t="shared" si="6"/>
        <v>0.16297466457070625</v>
      </c>
      <c r="C25" s="16">
        <f t="shared" si="7"/>
        <v>0.3621659212682361</v>
      </c>
      <c r="D25" s="16">
        <f t="shared" si="8"/>
        <v>0.19919125669752988</v>
      </c>
      <c r="E25" s="16">
        <f t="shared" si="9"/>
        <v>0.25351614488776525</v>
      </c>
      <c r="F25" s="24">
        <f t="shared" si="10"/>
        <v>0.014084078731763872</v>
      </c>
      <c r="G25" s="25">
        <f t="shared" si="11"/>
        <v>0.09255332914141251</v>
      </c>
      <c r="H25" s="26">
        <f t="shared" si="12"/>
        <v>0.1910427338706483</v>
      </c>
      <c r="I25" s="26">
        <f t="shared" si="13"/>
        <v>0.009456559048822977</v>
      </c>
      <c r="J25" s="27">
        <f t="shared" si="14"/>
        <v>0.036216329141412484</v>
      </c>
      <c r="K25" s="31">
        <f>SQRT(SUMSQ(I23:I31))*SQRT(1/(9*8))</f>
        <v>0.02636569319431793</v>
      </c>
      <c r="L25" s="32">
        <f>SQRT(SUMSQ(J23:J32))*SQRT(1/(9*10))</f>
        <v>0.02020064995339156</v>
      </c>
      <c r="M25" s="13"/>
      <c r="O25" s="1"/>
    </row>
    <row r="26" spans="1:10" ht="12.75">
      <c r="A26" s="15">
        <f t="shared" si="5"/>
        <v>0.39838251339505976</v>
      </c>
      <c r="B26" s="16">
        <f t="shared" si="6"/>
        <v>0.19919125669752988</v>
      </c>
      <c r="C26" s="16">
        <f t="shared" si="7"/>
        <v>0.4527074015852951</v>
      </c>
      <c r="D26" s="16">
        <f t="shared" si="8"/>
        <v>0.30784103307800065</v>
      </c>
      <c r="E26" s="16">
        <f t="shared" si="9"/>
        <v>0.25351614488776525</v>
      </c>
      <c r="F26" s="24">
        <f t="shared" si="10"/>
        <v>0.022132513395059783</v>
      </c>
      <c r="G26" s="25">
        <f t="shared" si="11"/>
        <v>0.12474622361952917</v>
      </c>
      <c r="H26" s="26">
        <f t="shared" si="12"/>
        <v>0.13490659527076426</v>
      </c>
      <c r="I26" s="26">
        <f t="shared" si="13"/>
        <v>0.060159788026376004</v>
      </c>
      <c r="J26" s="27">
        <f t="shared" si="14"/>
        <v>0.03621685511223477</v>
      </c>
    </row>
    <row r="27" spans="1:14" ht="12.75">
      <c r="A27" s="15">
        <f t="shared" si="5"/>
        <v>0.3621659212682361</v>
      </c>
      <c r="B27" s="16">
        <f t="shared" si="6"/>
        <v>0.34405762520482425</v>
      </c>
      <c r="C27" s="16">
        <f t="shared" si="7"/>
        <v>0.25351614488776525</v>
      </c>
      <c r="D27" s="16">
        <f t="shared" si="8"/>
        <v>0.18108296063411805</v>
      </c>
      <c r="E27" s="16">
        <f t="shared" si="9"/>
        <v>0.3350034771731184</v>
      </c>
      <c r="F27" s="24">
        <f t="shared" si="10"/>
        <v>0.03219237479517573</v>
      </c>
      <c r="G27" s="25">
        <f t="shared" si="11"/>
        <v>0.08852963149270554</v>
      </c>
      <c r="H27" s="26">
        <f t="shared" si="12"/>
        <v>0.03712221733164789</v>
      </c>
      <c r="I27" s="26">
        <f t="shared" si="13"/>
        <v>0.008651737014588878</v>
      </c>
      <c r="J27" s="27">
        <f t="shared" si="14"/>
        <v>0.14486610552188328</v>
      </c>
      <c r="K27" s="34" t="s">
        <v>14</v>
      </c>
      <c r="L27" s="35"/>
      <c r="M27" s="36"/>
      <c r="N27" s="1"/>
    </row>
    <row r="28" spans="1:13" ht="12.75">
      <c r="A28" s="15">
        <f t="shared" si="5"/>
        <v>0.3893283653633538</v>
      </c>
      <c r="B28" s="16">
        <f t="shared" si="6"/>
        <v>0.27162444095117705</v>
      </c>
      <c r="C28" s="16">
        <f t="shared" si="7"/>
        <v>0.3259493291414125</v>
      </c>
      <c r="D28" s="16">
        <f t="shared" si="8"/>
        <v>0.4345991055218833</v>
      </c>
      <c r="E28" s="16">
        <f t="shared" si="9"/>
        <v>0.20824540472923575</v>
      </c>
      <c r="F28" s="24">
        <f t="shared" si="10"/>
        <v>0.013078365363353828</v>
      </c>
      <c r="G28" s="25">
        <f t="shared" si="11"/>
        <v>0.07042133542929374</v>
      </c>
      <c r="H28" s="26">
        <f t="shared" si="12"/>
        <v>0.01901392126823609</v>
      </c>
      <c r="I28" s="26">
        <f t="shared" si="13"/>
        <v>0.08188974330247015</v>
      </c>
      <c r="J28" s="27">
        <f t="shared" si="14"/>
        <v>0.03621685511223477</v>
      </c>
      <c r="K28" s="5" t="s">
        <v>1</v>
      </c>
      <c r="L28" s="6" t="s">
        <v>2</v>
      </c>
      <c r="M28" s="7" t="s">
        <v>13</v>
      </c>
    </row>
    <row r="29" spans="1:13" ht="12.75">
      <c r="A29" s="18"/>
      <c r="B29" s="19"/>
      <c r="C29" s="20">
        <f>I13/11.04466148</f>
        <v>0.2897327370145889</v>
      </c>
      <c r="D29" s="19"/>
      <c r="E29" s="20">
        <f>K13/11.04466148</f>
        <v>0.26257029291947115</v>
      </c>
      <c r="F29" s="24">
        <f t="shared" si="10"/>
        <v>0.022132513395059783</v>
      </c>
      <c r="G29" s="25">
        <f t="shared" si="11"/>
        <v>0.034204743302470114</v>
      </c>
      <c r="H29" s="26">
        <f t="shared" si="12"/>
        <v>0.10955540158529509</v>
      </c>
      <c r="I29" s="26">
        <f t="shared" si="13"/>
        <v>0.026760033078000622</v>
      </c>
      <c r="J29" s="27">
        <f t="shared" si="14"/>
        <v>0.03621685511223477</v>
      </c>
      <c r="K29" s="37">
        <f>(F20-G20)/F20*100</f>
        <v>37.967914438502675</v>
      </c>
      <c r="L29" s="38">
        <f>(F20-H20)/F20*100</f>
        <v>8.79679144385027</v>
      </c>
      <c r="M29" s="39">
        <f>(F20-I20)/F20*100</f>
        <v>25.29411764705884</v>
      </c>
    </row>
    <row r="30" spans="6:13" ht="12.75">
      <c r="F30" s="24">
        <f t="shared" si="10"/>
        <v>0.014084078731763872</v>
      </c>
      <c r="G30" s="25">
        <f t="shared" si="11"/>
        <v>0.11066162520482425</v>
      </c>
      <c r="H30" s="26">
        <f t="shared" si="12"/>
        <v>0.08963585511223476</v>
      </c>
      <c r="I30" s="26">
        <f t="shared" si="13"/>
        <v>0.09999803936588197</v>
      </c>
      <c r="J30" s="27">
        <f t="shared" si="14"/>
        <v>0.045270477173118384</v>
      </c>
      <c r="K30" s="8"/>
      <c r="L30" s="6" t="s">
        <v>12</v>
      </c>
      <c r="M30" s="10"/>
    </row>
    <row r="31" spans="6:13" ht="12.75">
      <c r="F31" s="24">
        <f t="shared" si="10"/>
        <v>0.013078365363353828</v>
      </c>
      <c r="G31" s="25">
        <f t="shared" si="11"/>
        <v>0.038228440951177056</v>
      </c>
      <c r="H31" s="26">
        <f t="shared" si="12"/>
        <v>0.01720267085858751</v>
      </c>
      <c r="I31" s="26">
        <f t="shared" si="13"/>
        <v>0.15351810552188327</v>
      </c>
      <c r="J31" s="27">
        <f t="shared" si="14"/>
        <v>0.08148759527076427</v>
      </c>
      <c r="K31" s="11"/>
      <c r="L31" s="40">
        <f>(F20-J20)/F20*100</f>
        <v>22.994652406417117</v>
      </c>
      <c r="M31" s="13"/>
    </row>
    <row r="32" spans="6:10" ht="12.75">
      <c r="F32" s="11"/>
      <c r="G32" s="22"/>
      <c r="H32" s="22">
        <f t="shared" si="12"/>
        <v>0.05341926298541111</v>
      </c>
      <c r="I32" s="22"/>
      <c r="J32" s="23">
        <f>ABS(E29-0.289733)</f>
        <v>0.02716270708052887</v>
      </c>
    </row>
    <row r="36" spans="7:8" ht="12.75">
      <c r="G36" t="s">
        <v>1</v>
      </c>
      <c r="H36">
        <v>37.97</v>
      </c>
    </row>
    <row r="37" spans="7:8" ht="12.75">
      <c r="G37" t="s">
        <v>2</v>
      </c>
      <c r="H37">
        <v>8.8</v>
      </c>
    </row>
    <row r="38" spans="7:8" ht="12.75">
      <c r="G38" t="s">
        <v>15</v>
      </c>
      <c r="H38">
        <v>25.29</v>
      </c>
    </row>
    <row r="39" spans="7:8" ht="12.75">
      <c r="G39" t="s">
        <v>16</v>
      </c>
      <c r="H39">
        <v>22.99</v>
      </c>
    </row>
  </sheetData>
  <printOptions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Баронов</cp:lastModifiedBy>
  <cp:lastPrinted>1997-09-24T05:52:15Z</cp:lastPrinted>
  <dcterms:created xsi:type="dcterms:W3CDTF">1999-09-15T16:54:12Z</dcterms:created>
  <dcterms:modified xsi:type="dcterms:W3CDTF">2002-10-31T15:45:42Z</dcterms:modified>
  <cp:category/>
  <cp:version/>
  <cp:contentType/>
  <cp:contentStatus/>
</cp:coreProperties>
</file>